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1" r:id="rId1"/>
  </sheets>
  <definedNames>
    <definedName name="_xlnm._FilterDatabase" localSheetId="0" hidden="1">'1'!$A$2:$I$38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<sst xmlns="http://schemas.openxmlformats.org/spreadsheetml/2006/main" count="83" uniqueCount="18">
  <si>
    <t>鄂尔多斯市总工会2026年工会社会工作者招聘总成绩</t>
  </si>
  <si>
    <t>岗位代码</t>
  </si>
  <si>
    <t>岗位名称</t>
  </si>
  <si>
    <t>准考证号</t>
  </si>
  <si>
    <t>笔试成绩</t>
  </si>
  <si>
    <t>笔试加权
后成绩</t>
  </si>
  <si>
    <t>面试成绩</t>
  </si>
  <si>
    <t>面试加权
后成绩</t>
  </si>
  <si>
    <t>总成绩</t>
  </si>
  <si>
    <t>是否进入体
检、考察环节</t>
  </si>
  <si>
    <t>市直基层工会工作岗</t>
  </si>
  <si>
    <t>否</t>
  </si>
  <si>
    <t>是</t>
  </si>
  <si>
    <t>旗基层工会工作岗</t>
  </si>
  <si>
    <t>达旗基层工会工作岗1</t>
  </si>
  <si>
    <t>达旗基层工会工作岗2</t>
  </si>
  <si>
    <t>缺考</t>
  </si>
  <si>
    <t>伊旗基层工会工作岗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</si>
</sst>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view="pageBreakPreview" zoomScaleNormal="100" workbookViewId="0">
      <selection activeCell="N2" sqref="N2"/>
    </sheetView>
  </sheetViews>
  <sheetFormatPr defaultColWidth="9" defaultRowHeight="13.5"/>
  <cols>
    <col min="1" max="1" width="9" style="2"/>
    <col min="2" max="2" width="21.875" style="2" customWidth="1"/>
    <col min="3" max="3" width="14.125" style="2" customWidth="1"/>
    <col min="4" max="4" width="9.75" style="3" customWidth="1"/>
    <col min="5" max="5" width="9.75" style="4" customWidth="1"/>
    <col min="6" max="8" width="9.75" style="5" customWidth="1"/>
    <col min="9" max="9" width="13" customWidth="1"/>
  </cols>
  <sheetData>
    <row r="1" ht="48" customHeight="1" spans="1:9">
      <c r="A1" s="6" t="s">
        <v>0</v>
      </c>
      <c r="B1" s="6"/>
      <c r="C1" s="6"/>
      <c r="D1" s="6"/>
      <c r="E1" s="7"/>
      <c r="F1" s="6"/>
      <c r="G1" s="7"/>
      <c r="H1" s="6"/>
      <c r="I1" s="6"/>
    </row>
    <row r="2" s="1" customFormat="1" ht="32" customHeight="1" spans="1:9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3" t="s">
        <v>9</v>
      </c>
    </row>
    <row r="3" s="2" customFormat="1" ht="21" customHeight="1" spans="1:9">
      <c r="A3" s="14" t="str">
        <f t="shared" ref="A3:A11" si="0">"101"</f>
        <v>101</v>
      </c>
      <c r="B3" s="14" t="s">
        <v>10</v>
      </c>
      <c r="C3" s="14" t="str">
        <f>"26101010306"</f>
        <v>26101010306</v>
      </c>
      <c r="D3" s="15">
        <v>70.4</v>
      </c>
      <c r="E3" s="16">
        <f>D3*0.5</f>
        <v>35.2</v>
      </c>
      <c r="F3" s="17">
        <v>76.96</v>
      </c>
      <c r="G3" s="17">
        <f>F3*0.5</f>
        <v>38.48</v>
      </c>
      <c r="H3" s="18">
        <f>G3+E3</f>
        <v>73.68</v>
      </c>
      <c r="I3" s="19" t="s">
        <v>11</v>
      </c>
    </row>
    <row r="4" s="2" customFormat="1" ht="21" customHeight="1" spans="1:9">
      <c r="A4" s="14" t="str">
        <f t="shared" si="0"/>
        <v>101</v>
      </c>
      <c r="B4" s="14" t="s">
        <v>10</v>
      </c>
      <c r="C4" s="14" t="str">
        <f>"26101010725"</f>
        <v>26101010725</v>
      </c>
      <c r="D4" s="15">
        <v>66.65</v>
      </c>
      <c r="E4" s="16">
        <f t="shared" ref="E4:E38" si="1">D4*0.5</f>
        <v>33.325</v>
      </c>
      <c r="F4" s="17">
        <v>78.32</v>
      </c>
      <c r="G4" s="17">
        <f t="shared" ref="G4:G38" si="2">F4*0.5</f>
        <v>39.16</v>
      </c>
      <c r="H4" s="18">
        <f t="shared" ref="H4:H38" si="3">G4+E4</f>
        <v>72.485</v>
      </c>
      <c r="I4" s="19" t="s">
        <v>11</v>
      </c>
    </row>
    <row r="5" s="2" customFormat="1" ht="21" customHeight="1" spans="1:9">
      <c r="A5" s="14" t="str">
        <f t="shared" si="0"/>
        <v>101</v>
      </c>
      <c r="B5" s="14" t="s">
        <v>10</v>
      </c>
      <c r="C5" s="14" t="str">
        <f>"26101010819"</f>
        <v>26101010819</v>
      </c>
      <c r="D5" s="15">
        <v>67.4</v>
      </c>
      <c r="E5" s="16">
        <f t="shared" si="1"/>
        <v>33.7</v>
      </c>
      <c r="F5" s="17">
        <v>78.72</v>
      </c>
      <c r="G5" s="17">
        <f t="shared" si="2"/>
        <v>39.36</v>
      </c>
      <c r="H5" s="18">
        <f t="shared" si="3"/>
        <v>73.06</v>
      </c>
      <c r="I5" s="19" t="s">
        <v>11</v>
      </c>
    </row>
    <row r="6" s="2" customFormat="1" ht="21" customHeight="1" spans="1:9">
      <c r="A6" s="14" t="str">
        <f t="shared" si="0"/>
        <v>101</v>
      </c>
      <c r="B6" s="14" t="s">
        <v>10</v>
      </c>
      <c r="C6" s="14" t="str">
        <f>"26101011023"</f>
        <v>26101011023</v>
      </c>
      <c r="D6" s="15">
        <v>69.6</v>
      </c>
      <c r="E6" s="16">
        <f t="shared" si="1"/>
        <v>34.8</v>
      </c>
      <c r="F6" s="17">
        <v>83.78</v>
      </c>
      <c r="G6" s="17">
        <f t="shared" si="2"/>
        <v>41.89</v>
      </c>
      <c r="H6" s="18">
        <f t="shared" si="3"/>
        <v>76.69</v>
      </c>
      <c r="I6" s="20" t="s">
        <v>12</v>
      </c>
    </row>
    <row r="7" s="2" customFormat="1" ht="21" customHeight="1" spans="1:9">
      <c r="A7" s="14" t="str">
        <f t="shared" si="0"/>
        <v>101</v>
      </c>
      <c r="B7" s="14" t="s">
        <v>10</v>
      </c>
      <c r="C7" s="14" t="str">
        <f>"26101011326"</f>
        <v>26101011326</v>
      </c>
      <c r="D7" s="15">
        <v>70.8</v>
      </c>
      <c r="E7" s="16">
        <f t="shared" si="1"/>
        <v>35.4</v>
      </c>
      <c r="F7" s="17">
        <v>82.2</v>
      </c>
      <c r="G7" s="17">
        <f t="shared" si="2"/>
        <v>41.1</v>
      </c>
      <c r="H7" s="18">
        <f t="shared" si="3"/>
        <v>76.5</v>
      </c>
      <c r="I7" s="20" t="s">
        <v>12</v>
      </c>
    </row>
    <row r="8" s="2" customFormat="1" ht="21" customHeight="1" spans="1:9">
      <c r="A8" s="14" t="str">
        <f t="shared" si="0"/>
        <v>101</v>
      </c>
      <c r="B8" s="14" t="s">
        <v>10</v>
      </c>
      <c r="C8" s="14" t="str">
        <f>"26101012804"</f>
        <v>26101012804</v>
      </c>
      <c r="D8" s="15">
        <v>71.6</v>
      </c>
      <c r="E8" s="16">
        <f t="shared" si="1"/>
        <v>35.8</v>
      </c>
      <c r="F8" s="17">
        <v>77.02</v>
      </c>
      <c r="G8" s="17">
        <f t="shared" si="2"/>
        <v>38.51</v>
      </c>
      <c r="H8" s="18">
        <f t="shared" si="3"/>
        <v>74.31</v>
      </c>
      <c r="I8" s="20" t="s">
        <v>12</v>
      </c>
    </row>
    <row r="9" s="2" customFormat="1" ht="21" customHeight="1" spans="1:9">
      <c r="A9" s="14" t="str">
        <f t="shared" si="0"/>
        <v>101</v>
      </c>
      <c r="B9" s="14" t="s">
        <v>10</v>
      </c>
      <c r="C9" s="14" t="str">
        <f>"26101013417"</f>
        <v>26101013417</v>
      </c>
      <c r="D9" s="15">
        <v>68.9</v>
      </c>
      <c r="E9" s="16">
        <f t="shared" si="1"/>
        <v>34.45</v>
      </c>
      <c r="F9" s="17">
        <v>75.72</v>
      </c>
      <c r="G9" s="17">
        <f t="shared" si="2"/>
        <v>37.86</v>
      </c>
      <c r="H9" s="18">
        <f t="shared" si="3"/>
        <v>72.31</v>
      </c>
      <c r="I9" s="19" t="s">
        <v>11</v>
      </c>
    </row>
    <row r="10" s="2" customFormat="1" ht="21" customHeight="1" spans="1:9">
      <c r="A10" s="14" t="str">
        <f t="shared" si="0"/>
        <v>101</v>
      </c>
      <c r="B10" s="14" t="s">
        <v>10</v>
      </c>
      <c r="C10" s="14" t="str">
        <f>"26101020108"</f>
        <v>26101020108</v>
      </c>
      <c r="D10" s="15">
        <v>66.7</v>
      </c>
      <c r="E10" s="16">
        <f t="shared" si="1"/>
        <v>33.35</v>
      </c>
      <c r="F10" s="17">
        <v>79.68</v>
      </c>
      <c r="G10" s="17">
        <f t="shared" si="2"/>
        <v>39.84</v>
      </c>
      <c r="H10" s="18">
        <f t="shared" si="3"/>
        <v>73.19</v>
      </c>
      <c r="I10" s="19" t="s">
        <v>11</v>
      </c>
    </row>
    <row r="11" s="2" customFormat="1" ht="21" customHeight="1" spans="1:9">
      <c r="A11" s="14" t="str">
        <f t="shared" si="0"/>
        <v>101</v>
      </c>
      <c r="B11" s="14" t="s">
        <v>10</v>
      </c>
      <c r="C11" s="14" t="str">
        <f>"26101020217"</f>
        <v>26101020217</v>
      </c>
      <c r="D11" s="15">
        <v>69.7</v>
      </c>
      <c r="E11" s="16">
        <f t="shared" si="1"/>
        <v>34.85</v>
      </c>
      <c r="F11" s="17">
        <v>77</v>
      </c>
      <c r="G11" s="17">
        <f t="shared" si="2"/>
        <v>38.5</v>
      </c>
      <c r="H11" s="18">
        <f t="shared" si="3"/>
        <v>73.35</v>
      </c>
      <c r="I11" s="19" t="s">
        <v>11</v>
      </c>
    </row>
    <row r="12" s="2" customFormat="1" ht="21" customHeight="1" spans="1:9">
      <c r="A12" s="14" t="str">
        <f t="shared" ref="A12:A26" si="4">"102"</f>
        <v>102</v>
      </c>
      <c r="B12" s="14" t="s">
        <v>13</v>
      </c>
      <c r="C12" s="14" t="str">
        <f>"26102020416"</f>
        <v>26102020416</v>
      </c>
      <c r="D12" s="15">
        <v>63.35</v>
      </c>
      <c r="E12" s="16">
        <f t="shared" si="1"/>
        <v>31.675</v>
      </c>
      <c r="F12" s="17">
        <v>75.62</v>
      </c>
      <c r="G12" s="17">
        <f t="shared" si="2"/>
        <v>37.81</v>
      </c>
      <c r="H12" s="18">
        <f t="shared" si="3"/>
        <v>69.485</v>
      </c>
      <c r="I12" s="19" t="s">
        <v>11</v>
      </c>
    </row>
    <row r="13" s="2" customFormat="1" ht="21" customHeight="1" spans="1:9">
      <c r="A13" s="14" t="str">
        <f t="shared" si="4"/>
        <v>102</v>
      </c>
      <c r="B13" s="14" t="s">
        <v>13</v>
      </c>
      <c r="C13" s="14" t="str">
        <f>"26102020422"</f>
        <v>26102020422</v>
      </c>
      <c r="D13" s="15">
        <v>62.3</v>
      </c>
      <c r="E13" s="16">
        <f t="shared" si="1"/>
        <v>31.15</v>
      </c>
      <c r="F13" s="17">
        <v>74.86</v>
      </c>
      <c r="G13" s="17">
        <f t="shared" si="2"/>
        <v>37.43</v>
      </c>
      <c r="H13" s="18">
        <f t="shared" si="3"/>
        <v>68.58</v>
      </c>
      <c r="I13" s="19" t="s">
        <v>11</v>
      </c>
    </row>
    <row r="14" s="2" customFormat="1" ht="21" customHeight="1" spans="1:9">
      <c r="A14" s="14" t="str">
        <f t="shared" si="4"/>
        <v>102</v>
      </c>
      <c r="B14" s="14" t="s">
        <v>13</v>
      </c>
      <c r="C14" s="14" t="str">
        <f>"26102020430"</f>
        <v>26102020430</v>
      </c>
      <c r="D14" s="15">
        <v>62.95</v>
      </c>
      <c r="E14" s="16">
        <f t="shared" si="1"/>
        <v>31.475</v>
      </c>
      <c r="F14" s="17">
        <v>75.48</v>
      </c>
      <c r="G14" s="17">
        <f t="shared" si="2"/>
        <v>37.74</v>
      </c>
      <c r="H14" s="18">
        <f t="shared" si="3"/>
        <v>69.215</v>
      </c>
      <c r="I14" s="19" t="s">
        <v>11</v>
      </c>
    </row>
    <row r="15" s="2" customFormat="1" ht="21" customHeight="1" spans="1:9">
      <c r="A15" s="14" t="str">
        <f t="shared" si="4"/>
        <v>102</v>
      </c>
      <c r="B15" s="14" t="s">
        <v>13</v>
      </c>
      <c r="C15" s="14" t="str">
        <f>"26102020504"</f>
        <v>26102020504</v>
      </c>
      <c r="D15" s="15">
        <v>64.45</v>
      </c>
      <c r="E15" s="16">
        <f t="shared" si="1"/>
        <v>32.225</v>
      </c>
      <c r="F15" s="17">
        <v>79.76</v>
      </c>
      <c r="G15" s="17">
        <f t="shared" si="2"/>
        <v>39.88</v>
      </c>
      <c r="H15" s="18">
        <f t="shared" si="3"/>
        <v>72.105</v>
      </c>
      <c r="I15" s="20" t="s">
        <v>12</v>
      </c>
    </row>
    <row r="16" s="2" customFormat="1" ht="21" customHeight="1" spans="1:9">
      <c r="A16" s="14" t="str">
        <f t="shared" si="4"/>
        <v>102</v>
      </c>
      <c r="B16" s="14" t="s">
        <v>13</v>
      </c>
      <c r="C16" s="14" t="str">
        <f>"26102020716"</f>
        <v>26102020716</v>
      </c>
      <c r="D16" s="15">
        <v>61.45</v>
      </c>
      <c r="E16" s="16">
        <f t="shared" si="1"/>
        <v>30.725</v>
      </c>
      <c r="F16" s="17">
        <v>75.96</v>
      </c>
      <c r="G16" s="17">
        <f t="shared" si="2"/>
        <v>37.98</v>
      </c>
      <c r="H16" s="18">
        <f t="shared" si="3"/>
        <v>68.705</v>
      </c>
      <c r="I16" s="19" t="s">
        <v>11</v>
      </c>
    </row>
    <row r="17" s="2" customFormat="1" ht="21" customHeight="1" spans="1:9">
      <c r="A17" s="14" t="str">
        <f t="shared" si="4"/>
        <v>102</v>
      </c>
      <c r="B17" s="14" t="s">
        <v>13</v>
      </c>
      <c r="C17" s="14" t="str">
        <f>"26102020812"</f>
        <v>26102020812</v>
      </c>
      <c r="D17" s="15">
        <v>62.7</v>
      </c>
      <c r="E17" s="16">
        <f t="shared" si="1"/>
        <v>31.35</v>
      </c>
      <c r="F17" s="17">
        <v>79.6</v>
      </c>
      <c r="G17" s="17">
        <f t="shared" si="2"/>
        <v>39.8</v>
      </c>
      <c r="H17" s="18">
        <f t="shared" si="3"/>
        <v>71.15</v>
      </c>
      <c r="I17" s="20" t="s">
        <v>12</v>
      </c>
    </row>
    <row r="18" s="2" customFormat="1" ht="21" customHeight="1" spans="1:9">
      <c r="A18" s="14" t="str">
        <f t="shared" si="4"/>
        <v>102</v>
      </c>
      <c r="B18" s="14" t="s">
        <v>13</v>
      </c>
      <c r="C18" s="14" t="str">
        <f>"26102020820"</f>
        <v>26102020820</v>
      </c>
      <c r="D18" s="15">
        <v>63.4</v>
      </c>
      <c r="E18" s="16">
        <f t="shared" si="1"/>
        <v>31.7</v>
      </c>
      <c r="F18" s="17">
        <v>78.8</v>
      </c>
      <c r="G18" s="17">
        <f t="shared" si="2"/>
        <v>39.4</v>
      </c>
      <c r="H18" s="18">
        <f t="shared" si="3"/>
        <v>71.1</v>
      </c>
      <c r="I18" s="20" t="s">
        <v>12</v>
      </c>
    </row>
    <row r="19" s="2" customFormat="1" ht="21" customHeight="1" spans="1:9">
      <c r="A19" s="14" t="str">
        <f t="shared" si="4"/>
        <v>102</v>
      </c>
      <c r="B19" s="14" t="s">
        <v>13</v>
      </c>
      <c r="C19" s="14" t="str">
        <f>"26102020926"</f>
        <v>26102020926</v>
      </c>
      <c r="D19" s="15">
        <v>65.1</v>
      </c>
      <c r="E19" s="16">
        <f t="shared" si="1"/>
        <v>32.55</v>
      </c>
      <c r="F19" s="17">
        <v>74.64</v>
      </c>
      <c r="G19" s="17">
        <f t="shared" si="2"/>
        <v>37.32</v>
      </c>
      <c r="H19" s="18">
        <f t="shared" si="3"/>
        <v>69.87</v>
      </c>
      <c r="I19" s="20" t="s">
        <v>12</v>
      </c>
    </row>
    <row r="20" s="2" customFormat="1" ht="21" customHeight="1" spans="1:9">
      <c r="A20" s="14" t="str">
        <f t="shared" si="4"/>
        <v>102</v>
      </c>
      <c r="B20" s="14" t="s">
        <v>13</v>
      </c>
      <c r="C20" s="14" t="str">
        <f>"26102020928"</f>
        <v>26102020928</v>
      </c>
      <c r="D20" s="15">
        <v>61.55</v>
      </c>
      <c r="E20" s="16">
        <f t="shared" si="1"/>
        <v>30.775</v>
      </c>
      <c r="F20" s="17">
        <v>75.78</v>
      </c>
      <c r="G20" s="17">
        <f t="shared" si="2"/>
        <v>37.89</v>
      </c>
      <c r="H20" s="18">
        <f t="shared" si="3"/>
        <v>68.665</v>
      </c>
      <c r="I20" s="19" t="s">
        <v>11</v>
      </c>
    </row>
    <row r="21" s="2" customFormat="1" ht="21" customHeight="1" spans="1:9">
      <c r="A21" s="14" t="str">
        <f t="shared" si="4"/>
        <v>102</v>
      </c>
      <c r="B21" s="14" t="s">
        <v>13</v>
      </c>
      <c r="C21" s="14" t="str">
        <f>"26102021205"</f>
        <v>26102021205</v>
      </c>
      <c r="D21" s="15">
        <v>64.85</v>
      </c>
      <c r="E21" s="16">
        <f t="shared" si="1"/>
        <v>32.425</v>
      </c>
      <c r="F21" s="17">
        <v>77.04</v>
      </c>
      <c r="G21" s="17">
        <f t="shared" si="2"/>
        <v>38.52</v>
      </c>
      <c r="H21" s="18">
        <f t="shared" si="3"/>
        <v>70.945</v>
      </c>
      <c r="I21" s="20" t="s">
        <v>12</v>
      </c>
    </row>
    <row r="22" s="2" customFormat="1" ht="21" customHeight="1" spans="1:9">
      <c r="A22" s="14" t="str">
        <f t="shared" si="4"/>
        <v>102</v>
      </c>
      <c r="B22" s="14" t="s">
        <v>13</v>
      </c>
      <c r="C22" s="14" t="str">
        <f>"26102021213"</f>
        <v>26102021213</v>
      </c>
      <c r="D22" s="15">
        <v>63.8</v>
      </c>
      <c r="E22" s="16">
        <f t="shared" si="1"/>
        <v>31.9</v>
      </c>
      <c r="F22" s="17">
        <v>75.36</v>
      </c>
      <c r="G22" s="17">
        <f t="shared" si="2"/>
        <v>37.68</v>
      </c>
      <c r="H22" s="18">
        <f t="shared" si="3"/>
        <v>69.58</v>
      </c>
      <c r="I22" s="19" t="s">
        <v>11</v>
      </c>
    </row>
    <row r="23" s="2" customFormat="1" ht="21" customHeight="1" spans="1:9">
      <c r="A23" s="14" t="str">
        <f t="shared" si="4"/>
        <v>102</v>
      </c>
      <c r="B23" s="14" t="s">
        <v>13</v>
      </c>
      <c r="C23" s="14" t="str">
        <f>"26102021329"</f>
        <v>26102021329</v>
      </c>
      <c r="D23" s="15">
        <v>61.15</v>
      </c>
      <c r="E23" s="16">
        <f t="shared" si="1"/>
        <v>30.575</v>
      </c>
      <c r="F23" s="17">
        <v>76.18</v>
      </c>
      <c r="G23" s="17">
        <f t="shared" si="2"/>
        <v>38.09</v>
      </c>
      <c r="H23" s="18">
        <f t="shared" si="3"/>
        <v>68.665</v>
      </c>
      <c r="I23" s="19" t="s">
        <v>11</v>
      </c>
    </row>
    <row r="24" s="2" customFormat="1" ht="21" customHeight="1" spans="1:9">
      <c r="A24" s="14" t="str">
        <f t="shared" si="4"/>
        <v>102</v>
      </c>
      <c r="B24" s="14" t="s">
        <v>13</v>
      </c>
      <c r="C24" s="14" t="str">
        <f>"26102021505"</f>
        <v>26102021505</v>
      </c>
      <c r="D24" s="15">
        <v>61.5</v>
      </c>
      <c r="E24" s="16">
        <f t="shared" si="1"/>
        <v>30.75</v>
      </c>
      <c r="F24" s="17">
        <v>76.36</v>
      </c>
      <c r="G24" s="17">
        <f t="shared" si="2"/>
        <v>38.18</v>
      </c>
      <c r="H24" s="18">
        <f t="shared" si="3"/>
        <v>68.93</v>
      </c>
      <c r="I24" s="19" t="s">
        <v>11</v>
      </c>
    </row>
    <row r="25" s="2" customFormat="1" ht="21" customHeight="1" spans="1:9">
      <c r="A25" s="14" t="str">
        <f t="shared" si="4"/>
        <v>102</v>
      </c>
      <c r="B25" s="14" t="s">
        <v>13</v>
      </c>
      <c r="C25" s="14" t="str">
        <f>"26102021514"</f>
        <v>26102021514</v>
      </c>
      <c r="D25" s="15">
        <v>64.15</v>
      </c>
      <c r="E25" s="16">
        <f t="shared" si="1"/>
        <v>32.075</v>
      </c>
      <c r="F25" s="17">
        <v>75.24</v>
      </c>
      <c r="G25" s="17">
        <f t="shared" si="2"/>
        <v>37.62</v>
      </c>
      <c r="H25" s="18">
        <f t="shared" si="3"/>
        <v>69.695</v>
      </c>
      <c r="I25" s="19" t="s">
        <v>11</v>
      </c>
    </row>
    <row r="26" s="2" customFormat="1" ht="21" customHeight="1" spans="1:9">
      <c r="A26" s="14" t="str">
        <f t="shared" si="4"/>
        <v>102</v>
      </c>
      <c r="B26" s="14" t="s">
        <v>13</v>
      </c>
      <c r="C26" s="14" t="str">
        <f>"26102021708"</f>
        <v>26102021708</v>
      </c>
      <c r="D26" s="15">
        <v>61.1</v>
      </c>
      <c r="E26" s="16">
        <f t="shared" si="1"/>
        <v>30.55</v>
      </c>
      <c r="F26" s="17">
        <v>75</v>
      </c>
      <c r="G26" s="17">
        <f t="shared" si="2"/>
        <v>37.5</v>
      </c>
      <c r="H26" s="18">
        <f t="shared" si="3"/>
        <v>68.05</v>
      </c>
      <c r="I26" s="19" t="s">
        <v>11</v>
      </c>
    </row>
    <row r="27" s="2" customFormat="1" ht="21" customHeight="1" spans="1:9">
      <c r="A27" s="14" t="str">
        <f>"103"</f>
        <v>103</v>
      </c>
      <c r="B27" s="14" t="s">
        <v>14</v>
      </c>
      <c r="C27" s="14" t="str">
        <f>"26103022004"</f>
        <v>26103022004</v>
      </c>
      <c r="D27" s="15">
        <v>60.05</v>
      </c>
      <c r="E27" s="16">
        <f t="shared" si="1"/>
        <v>30.025</v>
      </c>
      <c r="F27" s="17">
        <v>77.72</v>
      </c>
      <c r="G27" s="17">
        <f t="shared" si="2"/>
        <v>38.86</v>
      </c>
      <c r="H27" s="18">
        <f t="shared" si="3"/>
        <v>68.885</v>
      </c>
      <c r="I27" s="20" t="s">
        <v>12</v>
      </c>
    </row>
    <row r="28" s="2" customFormat="1" ht="21" customHeight="1" spans="1:9">
      <c r="A28" s="14" t="str">
        <f>"103"</f>
        <v>103</v>
      </c>
      <c r="B28" s="14" t="s">
        <v>14</v>
      </c>
      <c r="C28" s="14" t="str">
        <f>"26103022005"</f>
        <v>26103022005</v>
      </c>
      <c r="D28" s="15">
        <v>60.85</v>
      </c>
      <c r="E28" s="16">
        <f t="shared" si="1"/>
        <v>30.425</v>
      </c>
      <c r="F28" s="17">
        <v>74.82</v>
      </c>
      <c r="G28" s="17">
        <f t="shared" si="2"/>
        <v>37.41</v>
      </c>
      <c r="H28" s="18">
        <f t="shared" si="3"/>
        <v>67.835</v>
      </c>
      <c r="I28" s="19" t="s">
        <v>11</v>
      </c>
    </row>
    <row r="29" s="2" customFormat="1" ht="21" customHeight="1" spans="1:9">
      <c r="A29" s="14" t="str">
        <f>"103"</f>
        <v>103</v>
      </c>
      <c r="B29" s="14" t="s">
        <v>14</v>
      </c>
      <c r="C29" s="14" t="str">
        <f>"26103022017"</f>
        <v>26103022017</v>
      </c>
      <c r="D29" s="15">
        <v>60.1</v>
      </c>
      <c r="E29" s="16">
        <f t="shared" si="1"/>
        <v>30.05</v>
      </c>
      <c r="F29" s="17">
        <v>77.3</v>
      </c>
      <c r="G29" s="17">
        <f t="shared" si="2"/>
        <v>38.65</v>
      </c>
      <c r="H29" s="18">
        <f t="shared" si="3"/>
        <v>68.7</v>
      </c>
      <c r="I29" s="19" t="s">
        <v>11</v>
      </c>
    </row>
    <row r="30" s="2" customFormat="1" ht="21" customHeight="1" spans="1:9">
      <c r="A30" s="14" t="str">
        <f>"104"</f>
        <v>104</v>
      </c>
      <c r="B30" s="14" t="s">
        <v>15</v>
      </c>
      <c r="C30" s="14" t="str">
        <f>"26104022107"</f>
        <v>26104022107</v>
      </c>
      <c r="D30" s="15">
        <v>62.55</v>
      </c>
      <c r="E30" s="16">
        <f t="shared" si="1"/>
        <v>31.275</v>
      </c>
      <c r="F30" s="17">
        <v>77.92</v>
      </c>
      <c r="G30" s="17">
        <f t="shared" si="2"/>
        <v>38.96</v>
      </c>
      <c r="H30" s="18">
        <f t="shared" si="3"/>
        <v>70.235</v>
      </c>
      <c r="I30" s="19" t="s">
        <v>11</v>
      </c>
    </row>
    <row r="31" s="2" customFormat="1" ht="21" customHeight="1" spans="1:9">
      <c r="A31" s="14" t="str">
        <f>"104"</f>
        <v>104</v>
      </c>
      <c r="B31" s="14" t="s">
        <v>15</v>
      </c>
      <c r="C31" s="14" t="str">
        <f>"26104022115"</f>
        <v>26104022115</v>
      </c>
      <c r="D31" s="15">
        <v>64.6</v>
      </c>
      <c r="E31" s="16">
        <f t="shared" si="1"/>
        <v>32.3</v>
      </c>
      <c r="F31" s="17">
        <v>77.74</v>
      </c>
      <c r="G31" s="17">
        <f t="shared" si="2"/>
        <v>38.87</v>
      </c>
      <c r="H31" s="18">
        <f t="shared" si="3"/>
        <v>71.17</v>
      </c>
      <c r="I31" s="19" t="s">
        <v>11</v>
      </c>
    </row>
    <row r="32" s="2" customFormat="1" ht="21" customHeight="1" spans="1:9">
      <c r="A32" s="14" t="str">
        <f>"104"</f>
        <v>104</v>
      </c>
      <c r="B32" s="14" t="s">
        <v>15</v>
      </c>
      <c r="C32" s="14" t="str">
        <f>"26104022126"</f>
        <v>26104022126</v>
      </c>
      <c r="D32" s="15">
        <v>66.75</v>
      </c>
      <c r="E32" s="16">
        <f t="shared" si="1"/>
        <v>33.375</v>
      </c>
      <c r="F32" s="17">
        <v>76.14</v>
      </c>
      <c r="G32" s="17">
        <f t="shared" si="2"/>
        <v>38.07</v>
      </c>
      <c r="H32" s="18">
        <f t="shared" si="3"/>
        <v>71.445</v>
      </c>
      <c r="I32" s="20" t="s">
        <v>12</v>
      </c>
    </row>
    <row r="33" s="2" customFormat="1" ht="21" customHeight="1" spans="1:9">
      <c r="A33" s="14" t="str">
        <f>"105"</f>
        <v>105</v>
      </c>
      <c r="B33" s="14" t="s">
        <v>13</v>
      </c>
      <c r="C33" s="14" t="str">
        <f>"26105022326"</f>
        <v>26105022326</v>
      </c>
      <c r="D33" s="15">
        <v>63.5</v>
      </c>
      <c r="E33" s="16">
        <f t="shared" si="1"/>
        <v>31.75</v>
      </c>
      <c r="F33" s="17">
        <v>80.78</v>
      </c>
      <c r="G33" s="17">
        <f t="shared" si="2"/>
        <v>40.39</v>
      </c>
      <c r="H33" s="18">
        <f t="shared" si="3"/>
        <v>72.14</v>
      </c>
      <c r="I33" s="20" t="s">
        <v>12</v>
      </c>
    </row>
    <row r="34" s="2" customFormat="1" ht="21" customHeight="1" spans="1:9">
      <c r="A34" s="14" t="str">
        <f>"105"</f>
        <v>105</v>
      </c>
      <c r="B34" s="14" t="s">
        <v>13</v>
      </c>
      <c r="C34" s="14" t="str">
        <f>"26105022501"</f>
        <v>26105022501</v>
      </c>
      <c r="D34" s="15">
        <v>65.2</v>
      </c>
      <c r="E34" s="16">
        <f t="shared" si="1"/>
        <v>32.6</v>
      </c>
      <c r="F34" s="21" t="s">
        <v>16</v>
      </c>
      <c r="G34" s="17"/>
      <c r="H34" s="18">
        <f t="shared" si="3"/>
        <v>32.6</v>
      </c>
      <c r="I34" s="19" t="s">
        <v>11</v>
      </c>
    </row>
    <row r="35" s="2" customFormat="1" ht="21" customHeight="1" spans="1:9">
      <c r="A35" s="14" t="str">
        <f>"105"</f>
        <v>105</v>
      </c>
      <c r="B35" s="14" t="s">
        <v>13</v>
      </c>
      <c r="C35" s="14" t="str">
        <f>"26105022701"</f>
        <v>26105022701</v>
      </c>
      <c r="D35" s="15">
        <v>68.25</v>
      </c>
      <c r="E35" s="16">
        <f t="shared" si="1"/>
        <v>34.125</v>
      </c>
      <c r="F35" s="17">
        <v>75.68</v>
      </c>
      <c r="G35" s="17">
        <f t="shared" si="2"/>
        <v>37.84</v>
      </c>
      <c r="H35" s="18">
        <f t="shared" si="3"/>
        <v>71.965</v>
      </c>
      <c r="I35" s="19" t="s">
        <v>11</v>
      </c>
    </row>
    <row r="36" s="2" customFormat="1" ht="21" customHeight="1" spans="1:9">
      <c r="A36" s="14" t="str">
        <f>"106"</f>
        <v>106</v>
      </c>
      <c r="B36" s="14" t="s">
        <v>17</v>
      </c>
      <c r="C36" s="14" t="str">
        <f>"26106022829"</f>
        <v>26106022829</v>
      </c>
      <c r="D36" s="15">
        <v>62.9</v>
      </c>
      <c r="E36" s="16">
        <f t="shared" si="1"/>
        <v>31.45</v>
      </c>
      <c r="F36" s="17">
        <v>76.8</v>
      </c>
      <c r="G36" s="17">
        <f t="shared" si="2"/>
        <v>38.4</v>
      </c>
      <c r="H36" s="18">
        <f t="shared" si="3"/>
        <v>69.85</v>
      </c>
      <c r="I36" s="19" t="s">
        <v>11</v>
      </c>
    </row>
    <row r="37" s="2" customFormat="1" ht="21" customHeight="1" spans="1:9">
      <c r="A37" s="14" t="str">
        <f>"106"</f>
        <v>106</v>
      </c>
      <c r="B37" s="14" t="s">
        <v>17</v>
      </c>
      <c r="C37" s="14" t="str">
        <f>"26106022905"</f>
        <v>26106022905</v>
      </c>
      <c r="D37" s="15">
        <v>68.25</v>
      </c>
      <c r="E37" s="16">
        <f t="shared" si="1"/>
        <v>34.125</v>
      </c>
      <c r="F37" s="17">
        <v>80.14</v>
      </c>
      <c r="G37" s="17">
        <f t="shared" si="2"/>
        <v>40.07</v>
      </c>
      <c r="H37" s="18">
        <f t="shared" si="3"/>
        <v>74.195</v>
      </c>
      <c r="I37" s="20" t="s">
        <v>12</v>
      </c>
    </row>
    <row r="38" s="2" customFormat="1" ht="21" customHeight="1" spans="1:9">
      <c r="A38" s="14" t="str">
        <f>"106"</f>
        <v>106</v>
      </c>
      <c r="B38" s="14" t="s">
        <v>17</v>
      </c>
      <c r="C38" s="14" t="str">
        <f>"26106022924"</f>
        <v>26106022924</v>
      </c>
      <c r="D38" s="15">
        <v>64.85</v>
      </c>
      <c r="E38" s="16">
        <f t="shared" si="1"/>
        <v>32.425</v>
      </c>
      <c r="F38" s="17">
        <v>77.76</v>
      </c>
      <c r="G38" s="17">
        <f t="shared" si="2"/>
        <v>38.88</v>
      </c>
      <c r="H38" s="18">
        <f t="shared" si="3"/>
        <v>71.305</v>
      </c>
      <c r="I38" s="19" t="s">
        <v>11</v>
      </c>
    </row>
    <row r="39" s="2" customFormat="1" ht="18" customHeight="1" spans="1:9">
      <c r="A39" s="22"/>
      <c r="B39" s="22"/>
      <c r="C39" s="22"/>
      <c r="D39" s="23"/>
      <c r="E39" s="24"/>
      <c r="F39" s="5"/>
      <c r="G39" s="5"/>
      <c r="H39" s="5"/>
    </row>
    <row r="40" spans="1:9">
      <c r="A40" s="22"/>
      <c r="B40" s="22"/>
      <c r="C40" s="22"/>
      <c r="D40" s="23"/>
      <c r="E40" s="24"/>
    </row>
    <row r="41" spans="1:9">
      <c r="A41" s="22"/>
      <c r="B41" s="22"/>
      <c r="C41" s="22"/>
      <c r="D41" s="23"/>
      <c r="E41" s="24"/>
    </row>
    <row r="42" spans="1:9">
      <c r="A42" s="22"/>
      <c r="B42" s="22"/>
      <c r="C42" s="22"/>
      <c r="D42" s="23"/>
      <c r="E42" s="24"/>
    </row>
    <row r="43" spans="1:9">
      <c r="A43" s="22"/>
      <c r="B43" s="22"/>
      <c r="C43" s="22"/>
      <c r="D43" s="23"/>
      <c r="E43" s="24"/>
    </row>
    <row r="44" spans="1:9">
      <c r="A44" s="22"/>
      <c r="B44" s="22"/>
      <c r="C44" s="22"/>
      <c r="D44" s="23"/>
      <c r="E44" s="24"/>
    </row>
    <row r="45" spans="1:9">
      <c r="A45" s="22"/>
      <c r="B45" s="22"/>
      <c r="C45" s="22"/>
      <c r="D45" s="23"/>
      <c r="E45" s="24"/>
    </row>
    <row r="46" spans="1:9">
      <c r="A46" s="22"/>
      <c r="B46" s="22"/>
      <c r="C46" s="22"/>
      <c r="D46" s="23"/>
      <c r="E46" s="24"/>
    </row>
    <row r="47" spans="1:9">
      <c r="A47" s="22"/>
      <c r="B47" s="22"/>
      <c r="C47" s="22"/>
      <c r="D47" s="23"/>
      <c r="E47" s="24"/>
    </row>
    <row r="48" spans="1:9">
      <c r="A48" s="22"/>
      <c r="B48" s="22"/>
      <c r="C48" s="22"/>
      <c r="D48" s="23"/>
      <c r="E48" s="24"/>
    </row>
    <row r="49" spans="1:5">
      <c r="A49" s="22"/>
      <c r="B49" s="22"/>
      <c r="C49" s="22"/>
      <c r="D49" s="23"/>
      <c r="E49" s="24"/>
    </row>
    <row r="50" spans="1:5">
      <c r="A50" s="22"/>
      <c r="B50" s="22"/>
      <c r="C50" s="22"/>
      <c r="D50" s="23"/>
      <c r="E50" s="24"/>
    </row>
    <row r="51" spans="1:5">
      <c r="A51" s="22"/>
      <c r="B51" s="22"/>
      <c r="C51" s="22"/>
      <c r="D51" s="23"/>
      <c r="E51" s="24"/>
    </row>
    <row r="52" spans="1:5">
      <c r="A52" s="22"/>
      <c r="B52" s="22"/>
      <c r="C52" s="22"/>
      <c r="D52" s="23"/>
      <c r="E52" s="24"/>
    </row>
    <row r="53" spans="1:5">
      <c r="A53" s="22"/>
      <c r="B53" s="22"/>
      <c r="C53" s="22"/>
      <c r="D53" s="23"/>
      <c r="E53" s="24"/>
    </row>
    <row r="54" spans="1:5">
      <c r="A54" s="22"/>
      <c r="B54" s="22"/>
      <c r="C54" s="22"/>
      <c r="D54" s="23"/>
      <c r="E54" s="24"/>
    </row>
    <row r="55" spans="1:5">
      <c r="A55" s="22"/>
      <c r="B55" s="22"/>
      <c r="C55" s="22"/>
      <c r="D55" s="23"/>
      <c r="E55" s="24"/>
    </row>
    <row r="56" spans="1:5">
      <c r="A56" s="22"/>
      <c r="B56" s="22"/>
      <c r="C56" s="22"/>
      <c r="D56" s="23"/>
      <c r="E56" s="24"/>
    </row>
    <row r="57" spans="1:5">
      <c r="A57" s="22"/>
      <c r="B57" s="22"/>
      <c r="C57" s="22"/>
      <c r="D57" s="23"/>
      <c r="E57" s="24"/>
    </row>
    <row r="58" spans="1:5">
      <c r="A58" s="22"/>
      <c r="B58" s="22"/>
      <c r="C58" s="22"/>
      <c r="D58" s="23"/>
      <c r="E58" s="24"/>
    </row>
    <row r="59" spans="1:5">
      <c r="A59" s="22"/>
      <c r="B59" s="22"/>
      <c r="C59" s="22"/>
      <c r="D59" s="23"/>
      <c r="E59" s="24"/>
    </row>
    <row r="60" spans="1:5">
      <c r="A60" s="22"/>
      <c r="B60" s="22"/>
      <c r="C60" s="22"/>
      <c r="D60" s="23"/>
      <c r="E60" s="24"/>
    </row>
    <row r="61" spans="1:5">
      <c r="A61" s="22"/>
      <c r="B61" s="22"/>
      <c r="C61" s="22"/>
      <c r="D61" s="23"/>
      <c r="E61" s="24"/>
    </row>
    <row r="62" spans="1:5">
      <c r="A62" s="22"/>
      <c r="B62" s="22"/>
      <c r="C62" s="22"/>
      <c r="D62" s="23"/>
      <c r="E62" s="24"/>
    </row>
    <row r="63" spans="1:5">
      <c r="A63" s="22"/>
      <c r="B63" s="22"/>
      <c r="C63" s="22"/>
      <c r="D63" s="23"/>
      <c r="E63" s="24"/>
    </row>
    <row r="64" spans="1:5">
      <c r="A64" s="22"/>
      <c r="B64" s="22"/>
      <c r="C64" s="22"/>
      <c r="D64" s="23"/>
      <c r="E64" s="24"/>
    </row>
    <row r="65" spans="1:5">
      <c r="A65" s="22"/>
      <c r="B65" s="22"/>
      <c r="C65" s="22"/>
      <c r="D65" s="23"/>
      <c r="E65" s="24"/>
    </row>
    <row r="66" spans="1:5">
      <c r="A66" s="22"/>
      <c r="B66" s="22"/>
      <c r="C66" s="22"/>
      <c r="D66" s="23"/>
      <c r="E66" s="24"/>
    </row>
    <row r="67" spans="1:5">
      <c r="A67" s="22"/>
      <c r="B67" s="22"/>
      <c r="C67" s="22"/>
      <c r="D67" s="23"/>
      <c r="E67" s="24"/>
    </row>
    <row r="68" spans="1:5">
      <c r="A68" s="22"/>
      <c r="B68" s="22"/>
      <c r="C68" s="22"/>
      <c r="D68" s="23"/>
      <c r="E68" s="24"/>
    </row>
    <row r="69" spans="1:5">
      <c r="A69" s="22"/>
      <c r="B69" s="22"/>
      <c r="C69" s="22"/>
      <c r="D69" s="23"/>
      <c r="E69" s="24"/>
    </row>
    <row r="70" spans="1:5">
      <c r="A70" s="22"/>
      <c r="B70" s="22"/>
      <c r="C70" s="22"/>
      <c r="D70" s="23"/>
      <c r="E70" s="24"/>
    </row>
    <row r="71" spans="1:5">
      <c r="A71" s="22"/>
      <c r="B71" s="22"/>
      <c r="C71" s="22"/>
      <c r="D71" s="23"/>
      <c r="E71" s="24"/>
    </row>
    <row r="72" spans="1:5">
      <c r="A72" s="22"/>
      <c r="B72" s="22"/>
      <c r="C72" s="22"/>
      <c r="D72" s="23"/>
      <c r="E72" s="24"/>
    </row>
    <row r="73" spans="1:5">
      <c r="A73" s="22"/>
      <c r="B73" s="22"/>
      <c r="C73" s="22"/>
      <c r="D73" s="23"/>
      <c r="E73" s="24"/>
    </row>
    <row r="74" spans="1:5">
      <c r="A74" s="22"/>
      <c r="B74" s="22"/>
      <c r="C74" s="22"/>
      <c r="D74" s="23"/>
      <c r="E74" s="24"/>
    </row>
    <row r="75" spans="1:5">
      <c r="A75" s="22"/>
      <c r="B75" s="22"/>
      <c r="C75" s="22"/>
      <c r="D75" s="23"/>
      <c r="E75" s="24"/>
    </row>
    <row r="76" spans="1:5">
      <c r="A76" s="22"/>
      <c r="B76" s="22"/>
      <c r="C76" s="22"/>
      <c r="D76" s="23"/>
      <c r="E76" s="24"/>
    </row>
    <row r="77" spans="1:5">
      <c r="A77" s="22"/>
      <c r="B77" s="22"/>
      <c r="C77" s="22"/>
      <c r="D77" s="23"/>
      <c r="E77" s="24"/>
    </row>
    <row r="78" spans="1:5">
      <c r="A78" s="22"/>
      <c r="B78" s="22"/>
      <c r="C78" s="22"/>
      <c r="D78" s="23"/>
      <c r="E78" s="24"/>
    </row>
    <row r="79" spans="1:5">
      <c r="A79" s="22"/>
      <c r="B79" s="22"/>
      <c r="C79" s="22"/>
      <c r="D79" s="23"/>
      <c r="E79" s="24"/>
    </row>
    <row r="80" spans="1:5">
      <c r="A80" s="22"/>
      <c r="B80" s="22"/>
      <c r="C80" s="22"/>
      <c r="D80" s="23"/>
      <c r="E80" s="24"/>
    </row>
    <row r="81" spans="1:5">
      <c r="A81" s="22"/>
      <c r="B81" s="22"/>
      <c r="C81" s="22"/>
      <c r="D81" s="23"/>
      <c r="E81" s="24"/>
    </row>
    <row r="82" spans="1:5">
      <c r="A82" s="22"/>
      <c r="B82" s="22"/>
      <c r="C82" s="22"/>
      <c r="D82" s="23"/>
      <c r="E82" s="24"/>
    </row>
    <row r="83" spans="1:5">
      <c r="A83" s="22"/>
      <c r="B83" s="22"/>
      <c r="C83" s="22"/>
      <c r="D83" s="23"/>
      <c r="E83" s="24"/>
    </row>
    <row r="84" spans="1:5">
      <c r="A84" s="22"/>
      <c r="B84" s="22"/>
      <c r="C84" s="22"/>
      <c r="D84" s="23"/>
      <c r="E84" s="24"/>
    </row>
    <row r="85" spans="1:5">
      <c r="A85" s="22"/>
      <c r="B85" s="22"/>
      <c r="C85" s="22"/>
      <c r="D85" s="23"/>
      <c r="E85" s="24"/>
    </row>
    <row r="86" spans="1:5">
      <c r="A86" s="22"/>
      <c r="B86" s="22"/>
      <c r="C86" s="22"/>
      <c r="D86" s="23"/>
      <c r="E86" s="24"/>
    </row>
    <row r="87" spans="1:5">
      <c r="A87" s="22"/>
      <c r="B87" s="22"/>
      <c r="C87" s="22"/>
      <c r="D87" s="23"/>
      <c r="E87" s="24"/>
    </row>
    <row r="88" spans="1:5">
      <c r="A88" s="22"/>
      <c r="B88" s="22"/>
      <c r="C88" s="22"/>
      <c r="D88" s="23"/>
      <c r="E88" s="24"/>
    </row>
  </sheetData>
  <sortState ref="A3:K88">
    <sortCondition ref="A3"/>
  </sortState>
  <mergeCells count="1">
    <mergeCell ref="A1:I1"/>
  </mergeCells>
  <pageMargins left="0.751388888888889" right="0.751388888888889" top="1" bottom="1" header="0.5" footer="0.5"/>
  <pageSetup paperSize="9" scale="8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田优秀</cp:lastModifiedBy>
  <dcterms:created xsi:type="dcterms:W3CDTF">2026-06-11T03:30:00Z</dcterms:created>
  <dcterms:modified xsi:type="dcterms:W3CDTF">2026-06-27T00:59:13Z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6DFA41CBC21A47A4B3E89EF4D78F5D5C_13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